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floresm\Downloads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</externalReferences>
  <definedNames>
    <definedName name="_xlnm.Print_Area" localSheetId="0">EAA!$A$1:$K$42</definedName>
    <definedName name="Periodos">[1]Periodos!$A$2:$A$13</definedName>
    <definedName name="RENDICIÓN_DE_LA_CUENTA_PÚBLICA">[1]PRINCIPAL!#REF!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M34" i="1" s="1"/>
  <c r="G34" i="1"/>
  <c r="F34" i="1"/>
  <c r="E34" i="1"/>
  <c r="G33" i="1"/>
  <c r="F33" i="1"/>
  <c r="F25" i="1" s="1"/>
  <c r="E33" i="1"/>
  <c r="G32" i="1"/>
  <c r="F32" i="1"/>
  <c r="H32" i="1" s="1"/>
  <c r="E32" i="1"/>
  <c r="G31" i="1"/>
  <c r="F31" i="1"/>
  <c r="H31" i="1" s="1"/>
  <c r="E31" i="1"/>
  <c r="H30" i="1"/>
  <c r="M30" i="1" s="1"/>
  <c r="G30" i="1"/>
  <c r="F30" i="1"/>
  <c r="E30" i="1"/>
  <c r="G29" i="1"/>
  <c r="F29" i="1"/>
  <c r="H29" i="1" s="1"/>
  <c r="E29" i="1"/>
  <c r="G28" i="1"/>
  <c r="F28" i="1"/>
  <c r="E28" i="1"/>
  <c r="H28" i="1" s="1"/>
  <c r="G27" i="1"/>
  <c r="F27" i="1"/>
  <c r="E27" i="1"/>
  <c r="H27" i="1" s="1"/>
  <c r="H26" i="1"/>
  <c r="M26" i="1" s="1"/>
  <c r="G26" i="1"/>
  <c r="G25" i="1" s="1"/>
  <c r="F26" i="1"/>
  <c r="E26" i="1"/>
  <c r="E25" i="1"/>
  <c r="G23" i="1"/>
  <c r="F23" i="1"/>
  <c r="E23" i="1"/>
  <c r="H23" i="1" s="1"/>
  <c r="G22" i="1"/>
  <c r="F22" i="1"/>
  <c r="E22" i="1"/>
  <c r="H22" i="1" s="1"/>
  <c r="H21" i="1"/>
  <c r="M21" i="1" s="1"/>
  <c r="G21" i="1"/>
  <c r="F21" i="1"/>
  <c r="E21" i="1"/>
  <c r="G20" i="1"/>
  <c r="F20" i="1"/>
  <c r="E20" i="1"/>
  <c r="H20" i="1" s="1"/>
  <c r="G19" i="1"/>
  <c r="F19" i="1"/>
  <c r="E19" i="1"/>
  <c r="H19" i="1" s="1"/>
  <c r="G18" i="1"/>
  <c r="F18" i="1"/>
  <c r="E18" i="1"/>
  <c r="H18" i="1" s="1"/>
  <c r="H17" i="1"/>
  <c r="M17" i="1" s="1"/>
  <c r="G17" i="1"/>
  <c r="G16" i="1" s="1"/>
  <c r="G14" i="1" s="1"/>
  <c r="F17" i="1"/>
  <c r="E17" i="1"/>
  <c r="E16" i="1" s="1"/>
  <c r="F16" i="1"/>
  <c r="F14" i="1" s="1"/>
  <c r="D7" i="1"/>
  <c r="C4" i="1"/>
  <c r="H25" i="1" l="1"/>
  <c r="I25" i="1" s="1"/>
  <c r="M20" i="1"/>
  <c r="I20" i="1"/>
  <c r="M31" i="1"/>
  <c r="I31" i="1"/>
  <c r="M18" i="1"/>
  <c r="I18" i="1"/>
  <c r="M23" i="1"/>
  <c r="I23" i="1"/>
  <c r="M27" i="1"/>
  <c r="I27" i="1"/>
  <c r="M32" i="1"/>
  <c r="I32" i="1"/>
  <c r="M29" i="1"/>
  <c r="I29" i="1"/>
  <c r="M19" i="1"/>
  <c r="I19" i="1"/>
  <c r="M25" i="1"/>
  <c r="M28" i="1"/>
  <c r="I28" i="1"/>
  <c r="H16" i="1"/>
  <c r="E14" i="1"/>
  <c r="M22" i="1"/>
  <c r="I22" i="1"/>
  <c r="I17" i="1"/>
  <c r="I21" i="1"/>
  <c r="I26" i="1"/>
  <c r="I30" i="1"/>
  <c r="I34" i="1"/>
  <c r="H33" i="1"/>
  <c r="M33" i="1" l="1"/>
  <c r="I33" i="1"/>
  <c r="M16" i="1"/>
  <c r="H14" i="1"/>
  <c r="M14" i="1" s="1"/>
  <c r="I16" i="1"/>
  <c r="I14" i="1" s="1"/>
</calcChain>
</file>

<file path=xl/sharedStrings.xml><?xml version="1.0" encoding="utf-8"?>
<sst xmlns="http://schemas.openxmlformats.org/spreadsheetml/2006/main" count="31" uniqueCount="31">
  <si>
    <t>Estado Analítico del Activo</t>
  </si>
  <si>
    <t>(Pesos)</t>
  </si>
  <si>
    <t>Ente: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</si>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</sst>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left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3" borderId="4" xfId="4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Protection="1"/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8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3" fontId="8" fillId="2" borderId="0" xfId="0" applyNumberFormat="1" applyFont="1" applyFill="1" applyBorder="1" applyAlignment="1" applyProtection="1">
      <alignment vertical="top"/>
    </xf>
    <xf numFmtId="0" fontId="8" fillId="2" borderId="8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9" fillId="2" borderId="0" xfId="0" applyFont="1" applyFill="1" applyProtection="1"/>
    <xf numFmtId="0" fontId="10" fillId="2" borderId="7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</xf>
    <xf numFmtId="0" fontId="10" fillId="2" borderId="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3" fontId="6" fillId="2" borderId="0" xfId="0" applyNumberFormat="1" applyFont="1" applyFill="1" applyBorder="1" applyAlignment="1" applyProtection="1">
      <alignment vertical="top"/>
    </xf>
    <xf numFmtId="3" fontId="6" fillId="2" borderId="0" xfId="1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43" fontId="2" fillId="2" borderId="0" xfId="1" applyFont="1" applyFill="1" applyProtection="1"/>
    <xf numFmtId="2" fontId="2" fillId="2" borderId="0" xfId="1" applyNumberFormat="1" applyFont="1" applyFill="1" applyBorder="1" applyProtection="1"/>
    <xf numFmtId="43" fontId="2" fillId="2" borderId="0" xfId="1" applyFont="1" applyFill="1" applyBorder="1" applyProtection="1"/>
    <xf numFmtId="0" fontId="2" fillId="2" borderId="0" xfId="0" applyFont="1" applyFill="1" applyBorder="1" applyAlignment="1" applyProtection="1">
      <alignment horizontal="left" vertical="top"/>
    </xf>
    <xf numFmtId="3" fontId="2" fillId="2" borderId="0" xfId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_Tomo_II_DIC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NOTAS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>
        <row r="8">
          <cell r="D8" t="str">
            <v>2.1.1.1.0 GOBIERNO ESTATAL DE QUERÉTARO</v>
          </cell>
        </row>
        <row r="18">
          <cell r="D18">
            <v>12</v>
          </cell>
        </row>
      </sheetData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  <sheetData sheetId="3">
        <row r="11">
          <cell r="I11">
            <v>352576.31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40419799.689999998</v>
          </cell>
          <cell r="K12">
            <v>43010695.520000003</v>
          </cell>
        </row>
        <row r="13">
          <cell r="I13">
            <v>5454799836.6700001</v>
          </cell>
          <cell r="J13">
            <v>106372471726.8</v>
          </cell>
          <cell r="K13">
            <v>106606268083.53</v>
          </cell>
        </row>
        <row r="14">
          <cell r="I14">
            <v>0</v>
          </cell>
          <cell r="J14">
            <v>0</v>
          </cell>
          <cell r="K14">
            <v>0</v>
          </cell>
        </row>
        <row r="15">
          <cell r="I15">
            <v>7536845.3499999996</v>
          </cell>
          <cell r="J15">
            <v>11074267.619999999</v>
          </cell>
          <cell r="K15">
            <v>9746987.7400000002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1582618713.6300001</v>
          </cell>
          <cell r="J17">
            <v>36838406599.239998</v>
          </cell>
          <cell r="K17">
            <v>37338122108.480003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42973864</v>
          </cell>
          <cell r="J20">
            <v>1334755.6000000001</v>
          </cell>
          <cell r="K20">
            <v>550062.43000000005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546451.36</v>
          </cell>
          <cell r="K25">
            <v>546451.36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3228673.15</v>
          </cell>
          <cell r="K27">
            <v>3228673.15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30626854.960000001</v>
          </cell>
          <cell r="J29">
            <v>314410.78000000003</v>
          </cell>
          <cell r="K29">
            <v>160462.76999999999</v>
          </cell>
        </row>
        <row r="30">
          <cell r="I30">
            <v>0</v>
          </cell>
          <cell r="J30">
            <v>40464915.149999999</v>
          </cell>
          <cell r="K30">
            <v>40464915.149999999</v>
          </cell>
        </row>
        <row r="31">
          <cell r="I31">
            <v>0</v>
          </cell>
          <cell r="J31">
            <v>36743.699999999997</v>
          </cell>
          <cell r="K31">
            <v>34953.49</v>
          </cell>
        </row>
        <row r="32">
          <cell r="I32">
            <v>0</v>
          </cell>
          <cell r="J32">
            <v>686.29</v>
          </cell>
          <cell r="K32">
            <v>14505.29</v>
          </cell>
        </row>
        <row r="33">
          <cell r="I33">
            <v>3712405.43</v>
          </cell>
          <cell r="J33">
            <v>48056885377.629997</v>
          </cell>
          <cell r="K33">
            <v>48056175495.239998</v>
          </cell>
        </row>
        <row r="34">
          <cell r="I34">
            <v>0</v>
          </cell>
          <cell r="J34">
            <v>1640398132.3</v>
          </cell>
          <cell r="K34">
            <v>1651466092.6199999</v>
          </cell>
        </row>
        <row r="35">
          <cell r="I35">
            <v>0</v>
          </cell>
          <cell r="J35">
            <v>38625</v>
          </cell>
          <cell r="K35">
            <v>38625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283089.65999999997</v>
          </cell>
          <cell r="J37">
            <v>941094556.65999997</v>
          </cell>
          <cell r="K37">
            <v>950617245.82000005</v>
          </cell>
        </row>
        <row r="38">
          <cell r="I38">
            <v>7532130.1699999999</v>
          </cell>
          <cell r="J38">
            <v>205540037.55000001</v>
          </cell>
          <cell r="K38">
            <v>207139385.62</v>
          </cell>
        </row>
        <row r="39">
          <cell r="I39">
            <v>2085623.9</v>
          </cell>
          <cell r="J39">
            <v>6263484.3300000001</v>
          </cell>
          <cell r="K39">
            <v>6428388.4699999997</v>
          </cell>
        </row>
        <row r="40">
          <cell r="I40">
            <v>2117341.06</v>
          </cell>
          <cell r="J40">
            <v>1419377301.0999999</v>
          </cell>
          <cell r="K40">
            <v>1418430494.4000001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563097152</v>
          </cell>
          <cell r="K42">
            <v>563097152</v>
          </cell>
        </row>
        <row r="43">
          <cell r="I43">
            <v>0</v>
          </cell>
          <cell r="J43">
            <v>299144522.14999998</v>
          </cell>
          <cell r="K43">
            <v>299144522.14999998</v>
          </cell>
        </row>
        <row r="44">
          <cell r="I44">
            <v>0</v>
          </cell>
          <cell r="J44">
            <v>98979003.519999996</v>
          </cell>
          <cell r="K44">
            <v>98979003.519999996</v>
          </cell>
        </row>
        <row r="45">
          <cell r="I45">
            <v>0</v>
          </cell>
          <cell r="J45">
            <v>11625.54</v>
          </cell>
          <cell r="K45">
            <v>11625.54</v>
          </cell>
        </row>
        <row r="46">
          <cell r="I46">
            <v>0</v>
          </cell>
          <cell r="J46">
            <v>0</v>
          </cell>
          <cell r="K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48">
          <cell r="I48">
            <v>1551126.87</v>
          </cell>
          <cell r="J48">
            <v>20489909.350000001</v>
          </cell>
          <cell r="K48">
            <v>21065853.219999999</v>
          </cell>
        </row>
        <row r="49">
          <cell r="I49">
            <v>50000</v>
          </cell>
          <cell r="J49">
            <v>537207.48</v>
          </cell>
          <cell r="K49">
            <v>477660.37</v>
          </cell>
        </row>
        <row r="50">
          <cell r="I50">
            <v>7544</v>
          </cell>
          <cell r="J50">
            <v>16007544</v>
          </cell>
          <cell r="K50">
            <v>16015088</v>
          </cell>
        </row>
        <row r="51">
          <cell r="I51">
            <v>1500000</v>
          </cell>
          <cell r="J51">
            <v>0</v>
          </cell>
          <cell r="K51">
            <v>1500000</v>
          </cell>
        </row>
        <row r="52">
          <cell r="I52">
            <v>0</v>
          </cell>
          <cell r="J52">
            <v>4500000</v>
          </cell>
          <cell r="K52">
            <v>4500000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8866.89</v>
          </cell>
          <cell r="J56">
            <v>1955571.64</v>
          </cell>
          <cell r="K56">
            <v>1953641.94</v>
          </cell>
        </row>
        <row r="57">
          <cell r="I57">
            <v>437614.62</v>
          </cell>
          <cell r="J57">
            <v>723304.71</v>
          </cell>
          <cell r="K57">
            <v>750361.31</v>
          </cell>
        </row>
        <row r="58">
          <cell r="I58">
            <v>0</v>
          </cell>
          <cell r="J58">
            <v>1218696.74</v>
          </cell>
          <cell r="K58">
            <v>965705.07</v>
          </cell>
        </row>
        <row r="59">
          <cell r="I59">
            <v>89200</v>
          </cell>
          <cell r="J59">
            <v>542356.80000000005</v>
          </cell>
          <cell r="K59">
            <v>542356.84</v>
          </cell>
        </row>
        <row r="60">
          <cell r="I60">
            <v>0</v>
          </cell>
          <cell r="J60">
            <v>30000</v>
          </cell>
          <cell r="K60">
            <v>2000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50813932.93</v>
          </cell>
          <cell r="J62">
            <v>921446368.02999997</v>
          </cell>
          <cell r="K62">
            <v>640243561.35000002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129920</v>
          </cell>
          <cell r="K64">
            <v>129920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</row>
        <row r="84">
          <cell r="I84">
            <v>443939.03</v>
          </cell>
          <cell r="J84">
            <v>5623871.3700000001</v>
          </cell>
          <cell r="K84">
            <v>5832333.71</v>
          </cell>
        </row>
        <row r="85">
          <cell r="I85">
            <v>0</v>
          </cell>
          <cell r="J85">
            <v>0</v>
          </cell>
          <cell r="K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1770367.41</v>
          </cell>
          <cell r="J94">
            <v>1380752.97</v>
          </cell>
          <cell r="K94">
            <v>913775.74</v>
          </cell>
        </row>
        <row r="95">
          <cell r="I95">
            <v>0</v>
          </cell>
          <cell r="J95">
            <v>0</v>
          </cell>
          <cell r="K95">
            <v>0</v>
          </cell>
        </row>
        <row r="96">
          <cell r="I96">
            <v>2361787.61</v>
          </cell>
          <cell r="J96">
            <v>7393220.4500000002</v>
          </cell>
          <cell r="K96">
            <v>7297529.9199999999</v>
          </cell>
        </row>
        <row r="97">
          <cell r="I97">
            <v>0</v>
          </cell>
          <cell r="J97">
            <v>0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61222.83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39390745.740000002</v>
          </cell>
          <cell r="J130">
            <v>807343515.02999997</v>
          </cell>
          <cell r="K130">
            <v>775297534.02999997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393211925.63</v>
          </cell>
          <cell r="J139">
            <v>24165971659.990002</v>
          </cell>
          <cell r="K139">
            <v>591709219.62</v>
          </cell>
        </row>
        <row r="140">
          <cell r="I140">
            <v>0</v>
          </cell>
          <cell r="J140">
            <v>159989750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6">
          <cell r="I146">
            <v>0</v>
          </cell>
          <cell r="J146">
            <v>0</v>
          </cell>
          <cell r="K146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32397073.960000001</v>
          </cell>
          <cell r="J153">
            <v>1539449.05</v>
          </cell>
          <cell r="K153">
            <v>400000</v>
          </cell>
        </row>
        <row r="154">
          <cell r="I154">
            <v>2055443106.49</v>
          </cell>
          <cell r="J154">
            <v>496138032.51999998</v>
          </cell>
          <cell r="K154">
            <v>411481398.00999999</v>
          </cell>
        </row>
        <row r="155">
          <cell r="I155">
            <v>7116752.1100000003</v>
          </cell>
          <cell r="J155">
            <v>621752.69999999995</v>
          </cell>
          <cell r="K155">
            <v>229400</v>
          </cell>
        </row>
        <row r="156">
          <cell r="I156">
            <v>8974616879.6599998</v>
          </cell>
          <cell r="J156">
            <v>1119064515.23</v>
          </cell>
          <cell r="K156">
            <v>1828382511.29</v>
          </cell>
        </row>
        <row r="157">
          <cell r="I157">
            <v>443</v>
          </cell>
          <cell r="J157">
            <v>2336743.7999999998</v>
          </cell>
          <cell r="K157">
            <v>2337143.7999999998</v>
          </cell>
        </row>
        <row r="158">
          <cell r="I158">
            <v>1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272011842.48000002</v>
          </cell>
          <cell r="J160">
            <v>17214331.57</v>
          </cell>
          <cell r="K160">
            <v>0</v>
          </cell>
        </row>
        <row r="161">
          <cell r="I161">
            <v>129999.61</v>
          </cell>
          <cell r="J161">
            <v>0</v>
          </cell>
          <cell r="K161">
            <v>0</v>
          </cell>
        </row>
        <row r="162">
          <cell r="I162">
            <v>4840741.7300000004</v>
          </cell>
          <cell r="J162">
            <v>44331.839999999997</v>
          </cell>
          <cell r="K162">
            <v>1926060</v>
          </cell>
        </row>
        <row r="163">
          <cell r="I163">
            <v>3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1</v>
          </cell>
          <cell r="J165">
            <v>1</v>
          </cell>
          <cell r="K165">
            <v>1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3945974.6</v>
          </cell>
          <cell r="J167">
            <v>191188917.56</v>
          </cell>
          <cell r="K167">
            <v>93999625.400000006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189676115.27000001</v>
          </cell>
          <cell r="J170">
            <v>1538911490.3</v>
          </cell>
          <cell r="K170">
            <v>1016629049.76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559932</v>
          </cell>
          <cell r="K172">
            <v>279966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364842.22</v>
          </cell>
          <cell r="K174">
            <v>280647.76</v>
          </cell>
        </row>
        <row r="175">
          <cell r="I175">
            <v>0</v>
          </cell>
          <cell r="J175">
            <v>847900.57</v>
          </cell>
          <cell r="K175">
            <v>847900.57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41093775.740000002</v>
          </cell>
          <cell r="J177">
            <v>44360196.350000001</v>
          </cell>
          <cell r="K177">
            <v>81077622.370000005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</row>
        <row r="182">
          <cell r="I182">
            <v>8923505.3599999994</v>
          </cell>
          <cell r="J182">
            <v>0</v>
          </cell>
          <cell r="K182">
            <v>0</v>
          </cell>
        </row>
        <row r="183">
          <cell r="I183">
            <v>731982556.34000003</v>
          </cell>
          <cell r="J183">
            <v>36486096.149999999</v>
          </cell>
          <cell r="K183">
            <v>3430053.47</v>
          </cell>
        </row>
        <row r="184">
          <cell r="I184">
            <v>11812960.369999999</v>
          </cell>
          <cell r="J184">
            <v>12483536.630000001</v>
          </cell>
          <cell r="K184">
            <v>1645040.49</v>
          </cell>
        </row>
        <row r="185">
          <cell r="I185">
            <v>272692840.43000001</v>
          </cell>
          <cell r="J185">
            <v>121095789.77</v>
          </cell>
          <cell r="K185">
            <v>8994241.0500000007</v>
          </cell>
        </row>
        <row r="186">
          <cell r="I186">
            <v>90314844.900000006</v>
          </cell>
          <cell r="J186">
            <v>16510963.720000001</v>
          </cell>
          <cell r="K186">
            <v>1729448.16</v>
          </cell>
        </row>
        <row r="187">
          <cell r="I187">
            <v>10508326.66</v>
          </cell>
          <cell r="J187">
            <v>7949766.2599999998</v>
          </cell>
          <cell r="K187">
            <v>2459892.33</v>
          </cell>
        </row>
        <row r="188">
          <cell r="I188">
            <v>35313017.549999997</v>
          </cell>
          <cell r="J188">
            <v>1945999.68</v>
          </cell>
          <cell r="K188">
            <v>3936397.34</v>
          </cell>
        </row>
        <row r="189">
          <cell r="I189">
            <v>22944023.370000001</v>
          </cell>
          <cell r="J189">
            <v>7567746.3700000001</v>
          </cell>
          <cell r="K189">
            <v>772159.67</v>
          </cell>
        </row>
        <row r="190">
          <cell r="I190">
            <v>16632470.140000001</v>
          </cell>
          <cell r="J190">
            <v>8782278.6999999993</v>
          </cell>
          <cell r="K190">
            <v>746748.42</v>
          </cell>
        </row>
        <row r="191">
          <cell r="I191">
            <v>18164852.710000001</v>
          </cell>
          <cell r="J191">
            <v>17730349.510000002</v>
          </cell>
          <cell r="K191">
            <v>334579.82</v>
          </cell>
        </row>
        <row r="192">
          <cell r="I192">
            <v>1025511.26</v>
          </cell>
          <cell r="J192">
            <v>225594.49</v>
          </cell>
          <cell r="K192">
            <v>252243.21</v>
          </cell>
        </row>
        <row r="193">
          <cell r="I193">
            <v>778004179.74000001</v>
          </cell>
          <cell r="J193">
            <v>160332005.40000001</v>
          </cell>
          <cell r="K193">
            <v>73755290.920000002</v>
          </cell>
        </row>
        <row r="194">
          <cell r="I194">
            <v>14771824.41</v>
          </cell>
          <cell r="J194">
            <v>1054674</v>
          </cell>
          <cell r="K194">
            <v>185615.01</v>
          </cell>
        </row>
        <row r="195">
          <cell r="I195">
            <v>171104472.25999999</v>
          </cell>
          <cell r="J195">
            <v>665317.9</v>
          </cell>
          <cell r="K195">
            <v>624137.9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1120424.4099999999</v>
          </cell>
          <cell r="J197">
            <v>1774104</v>
          </cell>
          <cell r="K197">
            <v>0</v>
          </cell>
        </row>
        <row r="198">
          <cell r="I198">
            <v>79482184.180000007</v>
          </cell>
          <cell r="J198">
            <v>10440522.59</v>
          </cell>
          <cell r="K198">
            <v>6575688.1900000004</v>
          </cell>
        </row>
        <row r="199">
          <cell r="I199">
            <v>58433169.240000002</v>
          </cell>
          <cell r="J199">
            <v>14813895.859999999</v>
          </cell>
          <cell r="K199">
            <v>5707234.2999999998</v>
          </cell>
        </row>
        <row r="200">
          <cell r="I200">
            <v>4813821.54</v>
          </cell>
          <cell r="J200">
            <v>333027.69</v>
          </cell>
          <cell r="K200">
            <v>17889.64</v>
          </cell>
        </row>
        <row r="201">
          <cell r="I201">
            <v>17300305.149999999</v>
          </cell>
          <cell r="J201">
            <v>1315453.67</v>
          </cell>
          <cell r="K201">
            <v>1508879.49</v>
          </cell>
        </row>
        <row r="202">
          <cell r="I202">
            <v>12203250.289999999</v>
          </cell>
          <cell r="J202">
            <v>302297.53999999998</v>
          </cell>
          <cell r="K202">
            <v>181508.01</v>
          </cell>
        </row>
        <row r="203">
          <cell r="I203">
            <v>16560907.58</v>
          </cell>
          <cell r="J203">
            <v>4397769.5199999996</v>
          </cell>
          <cell r="K203">
            <v>0</v>
          </cell>
        </row>
        <row r="204">
          <cell r="I204">
            <v>207168459.71000001</v>
          </cell>
          <cell r="J204">
            <v>154214780.86000001</v>
          </cell>
          <cell r="K204">
            <v>2915186.76</v>
          </cell>
        </row>
        <row r="205">
          <cell r="I205">
            <v>41766845.409999996</v>
          </cell>
          <cell r="J205">
            <v>6454426.6699999999</v>
          </cell>
          <cell r="K205">
            <v>3071944.94</v>
          </cell>
        </row>
        <row r="206">
          <cell r="I206">
            <v>11091081.9</v>
          </cell>
          <cell r="J206">
            <v>1191079.52</v>
          </cell>
          <cell r="K206">
            <v>228740.29</v>
          </cell>
        </row>
        <row r="207">
          <cell r="I207">
            <v>46911010.25</v>
          </cell>
          <cell r="J207">
            <v>1450266.51</v>
          </cell>
          <cell r="K207">
            <v>6670193.79</v>
          </cell>
        </row>
        <row r="208">
          <cell r="I208">
            <v>26600709.460000001</v>
          </cell>
          <cell r="J208">
            <v>2953986.17</v>
          </cell>
          <cell r="K208">
            <v>93056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994000</v>
          </cell>
          <cell r="J216">
            <v>0</v>
          </cell>
          <cell r="K216">
            <v>70000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19">
          <cell r="I219">
            <v>109649404.36</v>
          </cell>
          <cell r="J219">
            <v>4756832.54</v>
          </cell>
          <cell r="K219">
            <v>1480161.37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100096.32000000001</v>
          </cell>
          <cell r="J221">
            <v>11954.9</v>
          </cell>
          <cell r="K221">
            <v>11954.9</v>
          </cell>
        </row>
        <row r="222">
          <cell r="I222">
            <v>25565.5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97677292.069999993</v>
          </cell>
          <cell r="J225">
            <v>43928450.859999999</v>
          </cell>
          <cell r="K225">
            <v>3597374.92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-158441976.93000001</v>
          </cell>
          <cell r="J228">
            <v>950.58</v>
          </cell>
          <cell r="K228">
            <v>12357.54</v>
          </cell>
        </row>
        <row r="229">
          <cell r="I229">
            <v>-1575835.81</v>
          </cell>
          <cell r="J229">
            <v>0</v>
          </cell>
          <cell r="K229">
            <v>11650956.59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0</v>
          </cell>
          <cell r="J232">
            <v>0</v>
          </cell>
          <cell r="K232">
            <v>0</v>
          </cell>
        </row>
        <row r="233">
          <cell r="I233">
            <v>0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</row>
        <row r="237">
          <cell r="I237">
            <v>0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</row>
        <row r="240">
          <cell r="I240">
            <v>-89598320.390000001</v>
          </cell>
          <cell r="J240">
            <v>791081.64</v>
          </cell>
          <cell r="K240">
            <v>50192487.979999997</v>
          </cell>
        </row>
        <row r="241">
          <cell r="I241">
            <v>-14603475.619999999</v>
          </cell>
          <cell r="J241">
            <v>839180.32</v>
          </cell>
          <cell r="K241">
            <v>11154811.9</v>
          </cell>
        </row>
        <row r="242">
          <cell r="I242">
            <v>-464344.37</v>
          </cell>
          <cell r="J242">
            <v>-9077444.7599999998</v>
          </cell>
          <cell r="K242">
            <v>4064760.51</v>
          </cell>
        </row>
        <row r="243">
          <cell r="I243">
            <v>-230317012.13999999</v>
          </cell>
          <cell r="J243">
            <v>-3108642.23</v>
          </cell>
          <cell r="K243">
            <v>114414352.47</v>
          </cell>
        </row>
        <row r="244">
          <cell r="I244">
            <v>-12662062.35</v>
          </cell>
          <cell r="J244">
            <v>-197819.44</v>
          </cell>
          <cell r="K244">
            <v>8874384.6400000006</v>
          </cell>
        </row>
        <row r="245">
          <cell r="I245">
            <v>-37774032.759999998</v>
          </cell>
          <cell r="J245">
            <v>1926488.73</v>
          </cell>
          <cell r="K245">
            <v>19710617.030000001</v>
          </cell>
        </row>
        <row r="246">
          <cell r="I246">
            <v>0</v>
          </cell>
          <cell r="J246">
            <v>0</v>
          </cell>
          <cell r="K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</row>
        <row r="252">
          <cell r="I252">
            <v>-109550.82</v>
          </cell>
          <cell r="J252">
            <v>11531.8</v>
          </cell>
          <cell r="K252">
            <v>80721.8</v>
          </cell>
        </row>
        <row r="253">
          <cell r="I253">
            <v>0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-12459028.279999999</v>
          </cell>
          <cell r="J255">
            <v>-377291.65</v>
          </cell>
          <cell r="K255">
            <v>9105204.3100000005</v>
          </cell>
        </row>
        <row r="256">
          <cell r="I256">
            <v>-18121.78</v>
          </cell>
          <cell r="J256">
            <v>899.22</v>
          </cell>
          <cell r="K256">
            <v>6794.39</v>
          </cell>
        </row>
        <row r="257">
          <cell r="I257">
            <v>0</v>
          </cell>
          <cell r="J257">
            <v>0</v>
          </cell>
          <cell r="K257">
            <v>0</v>
          </cell>
        </row>
        <row r="258">
          <cell r="I258">
            <v>-37530671.409999996</v>
          </cell>
          <cell r="J258">
            <v>289110.03999999998</v>
          </cell>
          <cell r="K258">
            <v>17573905.82</v>
          </cell>
        </row>
        <row r="259">
          <cell r="I259">
            <v>0</v>
          </cell>
          <cell r="J259">
            <v>0</v>
          </cell>
          <cell r="K259">
            <v>0</v>
          </cell>
        </row>
        <row r="260">
          <cell r="I260">
            <v>250671</v>
          </cell>
          <cell r="J260">
            <v>0</v>
          </cell>
          <cell r="K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</row>
        <row r="265">
          <cell r="I265">
            <v>0</v>
          </cell>
          <cell r="J265">
            <v>0</v>
          </cell>
          <cell r="K265">
            <v>9000</v>
          </cell>
        </row>
        <row r="266">
          <cell r="I266">
            <v>0</v>
          </cell>
          <cell r="J266">
            <v>0</v>
          </cell>
          <cell r="K266">
            <v>0</v>
          </cell>
        </row>
        <row r="267">
          <cell r="I267">
            <v>0</v>
          </cell>
          <cell r="J267">
            <v>0</v>
          </cell>
          <cell r="K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</row>
        <row r="269">
          <cell r="I269">
            <v>0</v>
          </cell>
          <cell r="J269">
            <v>0</v>
          </cell>
          <cell r="K269">
            <v>210500</v>
          </cell>
        </row>
        <row r="270">
          <cell r="I270">
            <v>0</v>
          </cell>
          <cell r="J270">
            <v>0</v>
          </cell>
          <cell r="K270">
            <v>0</v>
          </cell>
        </row>
        <row r="271">
          <cell r="I271">
            <v>0</v>
          </cell>
          <cell r="J271">
            <v>0</v>
          </cell>
          <cell r="K271">
            <v>0</v>
          </cell>
        </row>
        <row r="272">
          <cell r="I272">
            <v>0</v>
          </cell>
          <cell r="J272">
            <v>0</v>
          </cell>
          <cell r="K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</row>
        <row r="279">
          <cell r="I279">
            <v>0</v>
          </cell>
          <cell r="J279">
            <v>0</v>
          </cell>
          <cell r="K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</row>
        <row r="282">
          <cell r="I282">
            <v>2159.06</v>
          </cell>
          <cell r="J282">
            <v>0</v>
          </cell>
          <cell r="K282">
            <v>0</v>
          </cell>
        </row>
        <row r="283">
          <cell r="I283">
            <v>0</v>
          </cell>
          <cell r="J283">
            <v>0</v>
          </cell>
          <cell r="K283">
            <v>0</v>
          </cell>
        </row>
        <row r="284">
          <cell r="I284">
            <v>8753055708.6399994</v>
          </cell>
          <cell r="J284">
            <v>3435677935.4699998</v>
          </cell>
          <cell r="K284">
            <v>605806823.07000005</v>
          </cell>
        </row>
        <row r="285">
          <cell r="I285">
            <v>0</v>
          </cell>
          <cell r="J285">
            <v>0</v>
          </cell>
          <cell r="K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</row>
      </sheetData>
      <sheetData sheetId="4"/>
      <sheetData sheetId="5"/>
      <sheetData sheetId="6">
        <row r="17">
          <cell r="E17">
            <v>6354291047.2099991</v>
          </cell>
        </row>
        <row r="18">
          <cell r="E18">
            <v>26896678.500000004</v>
          </cell>
        </row>
        <row r="19">
          <cell r="E19">
            <v>332797489.25999999</v>
          </cell>
        </row>
        <row r="20">
          <cell r="E20">
            <v>235476.69</v>
          </cell>
        </row>
        <row r="21">
          <cell r="E21">
            <v>4694822.78</v>
          </cell>
        </row>
        <row r="22">
          <cell r="E22">
            <v>0</v>
          </cell>
        </row>
        <row r="23">
          <cell r="E23">
            <v>61222.83</v>
          </cell>
        </row>
        <row r="25">
          <cell r="E25">
            <v>6718976737.2699986</v>
          </cell>
        </row>
        <row r="30">
          <cell r="E30">
            <v>24198900842.740002</v>
          </cell>
        </row>
        <row r="31">
          <cell r="E31">
            <v>33536523.010000002</v>
          </cell>
        </row>
        <row r="32">
          <cell r="E32">
            <v>11531980802.749998</v>
          </cell>
        </row>
        <row r="33">
          <cell r="E33">
            <v>3166283609.2400002</v>
          </cell>
        </row>
        <row r="34">
          <cell r="E34">
            <v>251060105.35999998</v>
          </cell>
        </row>
        <row r="35">
          <cell r="E35">
            <v>-851297743.38999987</v>
          </cell>
        </row>
        <row r="36">
          <cell r="E36">
            <v>31171</v>
          </cell>
        </row>
        <row r="37">
          <cell r="E37">
            <v>0</v>
          </cell>
        </row>
        <row r="38">
          <cell r="E38">
            <v>11582928980.1</v>
          </cell>
        </row>
        <row r="40">
          <cell r="E40">
            <v>49913424290.809998</v>
          </cell>
        </row>
        <row r="42">
          <cell r="E42">
            <v>56632401028.079994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2"/>
  <sheetViews>
    <sheetView showGridLines="0" tabSelected="1" zoomScaleNormal="100" zoomScaleSheetLayoutView="90" workbookViewId="0">
      <selection activeCell="B36" sqref="B36:J36"/>
    </sheetView>
  </sheetViews>
  <sheetFormatPr baseColWidth="10" defaultRowHeight="12" x14ac:dyDescent="0.2"/>
  <cols>
    <col min="1" max="1" width="2" style="6" customWidth="1"/>
    <col min="2" max="2" width="1.140625" style="6" customWidth="1"/>
    <col min="3" max="3" width="11.7109375" style="6" customWidth="1"/>
    <col min="4" max="4" width="45.42578125" style="6" customWidth="1"/>
    <col min="5" max="5" width="13.7109375" style="67" customWidth="1"/>
    <col min="6" max="9" width="21" style="6" customWidth="1"/>
    <col min="10" max="11" width="1.140625" style="6" customWidth="1"/>
    <col min="12" max="12" width="14.140625" style="6" bestFit="1" customWidth="1"/>
    <col min="13" max="13" width="11.42578125" style="6"/>
    <col min="14" max="15" width="19.7109375" style="6" bestFit="1" customWidth="1"/>
    <col min="16" max="16384" width="11.42578125" style="6"/>
  </cols>
  <sheetData>
    <row r="2" spans="2:15" s="1" customFormat="1" ht="12" hidden="1" customHeight="1" x14ac:dyDescent="0.2"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2:15" s="1" customFormat="1" ht="12" customHeight="1" x14ac:dyDescent="0.2">
      <c r="C3" s="4" t="s">
        <v>0</v>
      </c>
      <c r="D3" s="4"/>
      <c r="E3" s="4"/>
      <c r="F3" s="4"/>
      <c r="G3" s="4"/>
      <c r="H3" s="4"/>
      <c r="I3" s="4"/>
      <c r="J3" s="4"/>
      <c r="K3" s="5"/>
      <c r="L3" s="6"/>
      <c r="M3" s="6"/>
    </row>
    <row r="4" spans="2:15" s="1" customFormat="1" ht="12" customHeight="1" x14ac:dyDescent="0.2">
      <c r="C4" s="4" t="str">
        <f>"Del 1 de enero al "&amp;TEXT(INDEX(Periodos,[1]ENTE!D18,1),"dd")&amp;" de "&amp;TEXT(INDEX(Periodos,[1]ENTE!D18,1),"mmmm")&amp;" de "&amp;TEXT(INDEX(Periodos,[1]ENTE!D18,1),"aaaa")&amp;" "</f>
        <v xml:space="preserve">Del 1 de enero al 31 de diciembre de 2018 </v>
      </c>
      <c r="D4" s="4"/>
      <c r="E4" s="4"/>
      <c r="F4" s="4"/>
      <c r="G4" s="4"/>
      <c r="H4" s="4"/>
      <c r="I4" s="4"/>
      <c r="J4" s="4"/>
      <c r="K4" s="5"/>
      <c r="L4" s="6"/>
      <c r="M4" s="6"/>
    </row>
    <row r="5" spans="2:15" s="1" customFormat="1" ht="12" customHeight="1" x14ac:dyDescent="0.2">
      <c r="C5" s="4" t="s">
        <v>1</v>
      </c>
      <c r="D5" s="4"/>
      <c r="E5" s="4"/>
      <c r="F5" s="4"/>
      <c r="G5" s="4"/>
      <c r="H5" s="4"/>
      <c r="I5" s="4"/>
      <c r="J5" s="4"/>
      <c r="K5" s="5"/>
      <c r="L5" s="6"/>
      <c r="M5" s="6"/>
    </row>
    <row r="6" spans="2:15" s="1" customFormat="1" ht="12" customHeight="1" x14ac:dyDescent="0.2">
      <c r="C6" s="5"/>
      <c r="D6" s="5"/>
      <c r="E6" s="5"/>
      <c r="F6" s="5"/>
      <c r="G6" s="5"/>
      <c r="H6" s="5"/>
      <c r="I6" s="5"/>
      <c r="J6" s="5"/>
      <c r="K6" s="5"/>
      <c r="L6" s="6"/>
      <c r="M6" s="6"/>
    </row>
    <row r="7" spans="2:15" s="1" customFormat="1" ht="12" customHeight="1" x14ac:dyDescent="0.2">
      <c r="B7" s="7"/>
      <c r="C7" s="8" t="s">
        <v>2</v>
      </c>
      <c r="D7" s="9" t="str">
        <f>[1]ENTE!D8</f>
        <v>2.1.1.1.0 GOBIERNO ESTATAL DE QUERÉTARO</v>
      </c>
      <c r="E7" s="9"/>
      <c r="F7" s="9"/>
      <c r="G7" s="9"/>
      <c r="H7" s="9"/>
      <c r="I7" s="9"/>
      <c r="J7" s="9"/>
      <c r="K7" s="10"/>
      <c r="L7" s="11"/>
      <c r="M7" s="11"/>
      <c r="N7" s="12"/>
      <c r="O7" s="12"/>
    </row>
    <row r="8" spans="2:15" s="1" customFormat="1" ht="6.75" customHeight="1" x14ac:dyDescent="0.2"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2:15" s="1" customFormat="1" ht="3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2:15" s="20" customFormat="1" x14ac:dyDescent="0.2">
      <c r="B10" s="15"/>
      <c r="C10" s="16" t="s">
        <v>3</v>
      </c>
      <c r="D10" s="16"/>
      <c r="E10" s="17" t="s">
        <v>4</v>
      </c>
      <c r="F10" s="17" t="s">
        <v>5</v>
      </c>
      <c r="G10" s="18" t="s">
        <v>6</v>
      </c>
      <c r="H10" s="18" t="s">
        <v>7</v>
      </c>
      <c r="I10" s="18" t="s">
        <v>8</v>
      </c>
      <c r="J10" s="19"/>
      <c r="K10" s="14"/>
    </row>
    <row r="11" spans="2:15" s="20" customFormat="1" x14ac:dyDescent="0.2">
      <c r="B11" s="21"/>
      <c r="C11" s="22"/>
      <c r="D11" s="22"/>
      <c r="E11" s="23">
        <v>1</v>
      </c>
      <c r="F11" s="23">
        <v>2</v>
      </c>
      <c r="G11" s="24">
        <v>3</v>
      </c>
      <c r="H11" s="24" t="s">
        <v>9</v>
      </c>
      <c r="I11" s="24" t="s">
        <v>10</v>
      </c>
      <c r="J11" s="25"/>
      <c r="K11" s="14"/>
    </row>
    <row r="12" spans="2:15" s="1" customFormat="1" ht="3" customHeight="1" x14ac:dyDescent="0.2">
      <c r="B12" s="26"/>
      <c r="C12" s="13"/>
      <c r="D12" s="13"/>
      <c r="E12" s="13"/>
      <c r="F12" s="13"/>
      <c r="G12" s="13"/>
      <c r="H12" s="13"/>
      <c r="I12" s="13"/>
      <c r="J12" s="27"/>
      <c r="K12" s="14"/>
    </row>
    <row r="13" spans="2:15" s="1" customFormat="1" ht="3" customHeight="1" x14ac:dyDescent="0.2">
      <c r="B13" s="28"/>
      <c r="C13" s="29"/>
      <c r="D13" s="29"/>
      <c r="E13" s="29"/>
      <c r="F13" s="29"/>
      <c r="G13" s="29"/>
      <c r="H13" s="29"/>
      <c r="I13" s="29"/>
      <c r="J13" s="30"/>
      <c r="K13" s="31"/>
      <c r="L13" s="6"/>
      <c r="M13" s="6"/>
    </row>
    <row r="14" spans="2:15" s="1" customFormat="1" x14ac:dyDescent="0.2">
      <c r="B14" s="32"/>
      <c r="C14" s="33" t="s">
        <v>11</v>
      </c>
      <c r="D14" s="33"/>
      <c r="E14" s="34">
        <f>+E16+E25</f>
        <v>30281458283.260002</v>
      </c>
      <c r="F14" s="34">
        <f>+F16+F25</f>
        <v>230135549879.63</v>
      </c>
      <c r="G14" s="34">
        <f>+G16+G25</f>
        <v>203784607134.81</v>
      </c>
      <c r="H14" s="34">
        <f>+H16+H25</f>
        <v>56632401028.080002</v>
      </c>
      <c r="I14" s="34">
        <f>+I16+I25</f>
        <v>26350942744.819996</v>
      </c>
      <c r="J14" s="35"/>
      <c r="K14" s="36"/>
      <c r="L14" s="6"/>
      <c r="M14" s="37" t="str">
        <f>IF(H14=[1]ESF!E42," ","ERROR POR "&amp;H14-[1]ESF!E42)</f>
        <v xml:space="preserve"> </v>
      </c>
    </row>
    <row r="15" spans="2:15" s="1" customFormat="1" x14ac:dyDescent="0.2">
      <c r="B15" s="32"/>
      <c r="C15" s="36"/>
      <c r="D15" s="36"/>
      <c r="E15" s="34"/>
      <c r="F15" s="34"/>
      <c r="G15" s="34"/>
      <c r="H15" s="34"/>
      <c r="I15" s="34"/>
      <c r="J15" s="35"/>
      <c r="K15" s="36"/>
      <c r="L15" s="6"/>
      <c r="M15" s="6"/>
    </row>
    <row r="16" spans="2:15" s="1" customFormat="1" x14ac:dyDescent="0.2">
      <c r="B16" s="38"/>
      <c r="C16" s="39" t="s">
        <v>12</v>
      </c>
      <c r="D16" s="39"/>
      <c r="E16" s="40">
        <f>SUM(E17:E23)</f>
        <v>7193734883.3300009</v>
      </c>
      <c r="F16" s="40">
        <f>SUM(F17:F23)</f>
        <v>197521107570.70001</v>
      </c>
      <c r="G16" s="40">
        <f>SUM(G17:G23)</f>
        <v>197995865716.76001</v>
      </c>
      <c r="H16" s="40">
        <f>ROUND(E16+F16-G16,2)</f>
        <v>6718976737.2700005</v>
      </c>
      <c r="I16" s="40">
        <f>H16-E16</f>
        <v>-474758146.06000042</v>
      </c>
      <c r="J16" s="41"/>
      <c r="K16" s="42"/>
      <c r="L16" s="43"/>
      <c r="M16" s="37" t="str">
        <f>IF(H16=[1]ESF!E25," ","ERROR POR: "&amp;H16-[1]ESF!E25)</f>
        <v xml:space="preserve"> </v>
      </c>
    </row>
    <row r="17" spans="2:16" s="1" customFormat="1" x14ac:dyDescent="0.2">
      <c r="B17" s="44"/>
      <c r="C17" s="45" t="s">
        <v>13</v>
      </c>
      <c r="D17" s="45"/>
      <c r="E17" s="46">
        <f>SUM('[1]BALANZA COMPROBACION'!I11:I25)</f>
        <v>7088281835.960001</v>
      </c>
      <c r="F17" s="46">
        <f>SUM('[1]BALANZA COMPROBACION'!J11:J25)</f>
        <v>143264253600.31</v>
      </c>
      <c r="G17" s="46">
        <f>SUM('[1]BALANZA COMPROBACION'!K11:K25)</f>
        <v>143998244389.06</v>
      </c>
      <c r="H17" s="47">
        <f>ROUND(E17+F17-G17,2)</f>
        <v>6354291047.21</v>
      </c>
      <c r="I17" s="47">
        <f>H17-E17</f>
        <v>-733990788.75000095</v>
      </c>
      <c r="J17" s="48"/>
      <c r="K17" s="49"/>
      <c r="L17" s="50"/>
      <c r="M17" s="37" t="str">
        <f>IF(H17=[1]ESF!E17," ","ERROR POR: "&amp;H17-[1]ESF!E17)</f>
        <v xml:space="preserve"> </v>
      </c>
      <c r="N17" s="51"/>
      <c r="O17" s="52"/>
    </row>
    <row r="18" spans="2:16" s="1" customFormat="1" x14ac:dyDescent="0.2">
      <c r="B18" s="44"/>
      <c r="C18" s="45" t="s">
        <v>14</v>
      </c>
      <c r="D18" s="45"/>
      <c r="E18" s="46">
        <f>SUM('[1]BALANZA COMPROBACION'!I26:I56)</f>
        <v>49474982.939999998</v>
      </c>
      <c r="F18" s="46">
        <f>SUM('[1]BALANZA COMPROBACION'!J26:J56)</f>
        <v>53318365479.320007</v>
      </c>
      <c r="G18" s="46">
        <f>SUM('[1]BALANZA COMPROBACION'!K26:K56)</f>
        <v>53340943783.76001</v>
      </c>
      <c r="H18" s="47">
        <f t="shared" ref="H18:H23" si="0">ROUND(E18+F18-G18,2)</f>
        <v>26896678.5</v>
      </c>
      <c r="I18" s="47">
        <f t="shared" ref="I18:I23" si="1">H18-E18</f>
        <v>-22578304.439999998</v>
      </c>
      <c r="J18" s="48"/>
      <c r="K18" s="49"/>
      <c r="L18" s="6"/>
      <c r="M18" s="37" t="str">
        <f>IF(H18=[1]ESF!E18," ","ERROR POR: "&amp;H18-[1]ESF!E18)</f>
        <v xml:space="preserve"> </v>
      </c>
      <c r="N18" s="51"/>
    </row>
    <row r="19" spans="2:16" s="1" customFormat="1" x14ac:dyDescent="0.2">
      <c r="B19" s="44"/>
      <c r="C19" s="45" t="s">
        <v>15</v>
      </c>
      <c r="D19" s="45"/>
      <c r="E19" s="46">
        <f>SUM('[1]BALANZA COMPROBACION'!I57:I64)</f>
        <v>51340747.549999997</v>
      </c>
      <c r="F19" s="46">
        <f>SUM('[1]BALANZA COMPROBACION'!J57:J64)</f>
        <v>924090646.27999997</v>
      </c>
      <c r="G19" s="46">
        <f>SUM('[1]BALANZA COMPROBACION'!K57:K64)</f>
        <v>642633904.57000005</v>
      </c>
      <c r="H19" s="47">
        <f t="shared" si="0"/>
        <v>332797489.25999999</v>
      </c>
      <c r="I19" s="47">
        <f t="shared" si="1"/>
        <v>281456741.70999998</v>
      </c>
      <c r="J19" s="48"/>
      <c r="K19" s="49"/>
      <c r="L19" s="6"/>
      <c r="M19" s="37" t="str">
        <f>IF(H19=[1]ESF!E19," ","ERROR POR: "&amp;H19-[1]ESF!E19)</f>
        <v xml:space="preserve"> </v>
      </c>
      <c r="N19" s="51"/>
    </row>
    <row r="20" spans="2:16" s="1" customFormat="1" x14ac:dyDescent="0.2">
      <c r="B20" s="44"/>
      <c r="C20" s="45" t="s">
        <v>16</v>
      </c>
      <c r="D20" s="45"/>
      <c r="E20" s="46">
        <f>SUM('[1]BALANZA COMPROBACION'!I65:I93)</f>
        <v>443939.03</v>
      </c>
      <c r="F20" s="46">
        <f>SUM('[1]BALANZA COMPROBACION'!J65:J93)</f>
        <v>5623871.3700000001</v>
      </c>
      <c r="G20" s="46">
        <f>SUM('[1]BALANZA COMPROBACION'!K65:K93)</f>
        <v>5832333.71</v>
      </c>
      <c r="H20" s="47">
        <f t="shared" si="0"/>
        <v>235476.69</v>
      </c>
      <c r="I20" s="47">
        <f t="shared" si="1"/>
        <v>-208462.34000000003</v>
      </c>
      <c r="J20" s="48"/>
      <c r="K20" s="49"/>
      <c r="L20" s="6"/>
      <c r="M20" s="37" t="str">
        <f>IF(H20=[1]ESF!E20," ","ERROR POR: "&amp;H20-[1]ESF!E20)</f>
        <v xml:space="preserve"> </v>
      </c>
      <c r="N20" s="51"/>
      <c r="P20" s="1" t="s">
        <v>17</v>
      </c>
    </row>
    <row r="21" spans="2:16" s="1" customFormat="1" x14ac:dyDescent="0.2">
      <c r="B21" s="44"/>
      <c r="C21" s="45" t="s">
        <v>18</v>
      </c>
      <c r="D21" s="45"/>
      <c r="E21" s="46">
        <f>SUM('[1]BALANZA COMPROBACION'!I94:I101)</f>
        <v>4132155.0199999996</v>
      </c>
      <c r="F21" s="46">
        <f>SUM('[1]BALANZA COMPROBACION'!J94:J101)</f>
        <v>8773973.4199999999</v>
      </c>
      <c r="G21" s="46">
        <f>SUM('[1]BALANZA COMPROBACION'!K94:K101)</f>
        <v>8211305.6600000001</v>
      </c>
      <c r="H21" s="47">
        <f t="shared" si="0"/>
        <v>4694822.78</v>
      </c>
      <c r="I21" s="47">
        <f t="shared" si="1"/>
        <v>562667.76000000071</v>
      </c>
      <c r="J21" s="48"/>
      <c r="K21" s="49"/>
      <c r="L21" s="6"/>
      <c r="M21" s="37" t="str">
        <f>IF(H21=[1]ESF!E21," ","ERROR POR: "&amp;H21-[1]ESF!E21)</f>
        <v xml:space="preserve"> </v>
      </c>
      <c r="N21" s="51"/>
    </row>
    <row r="22" spans="2:16" s="1" customFormat="1" x14ac:dyDescent="0.2">
      <c r="B22" s="44"/>
      <c r="C22" s="45" t="s">
        <v>19</v>
      </c>
      <c r="D22" s="45"/>
      <c r="E22" s="46">
        <f>SUM('[1]BALANZA COMPROBACION'!I102:I111)</f>
        <v>0</v>
      </c>
      <c r="F22" s="46">
        <f>SUM('[1]BALANZA COMPROBACION'!J102:J111)</f>
        <v>0</v>
      </c>
      <c r="G22" s="46">
        <f>SUM('[1]BALANZA COMPROBACION'!K102:K111)</f>
        <v>0</v>
      </c>
      <c r="H22" s="47">
        <f t="shared" si="0"/>
        <v>0</v>
      </c>
      <c r="I22" s="47">
        <f t="shared" si="1"/>
        <v>0</v>
      </c>
      <c r="J22" s="48"/>
      <c r="K22" s="49"/>
      <c r="L22" s="6"/>
      <c r="M22" s="37" t="str">
        <f>IF(H22=[1]ESF!E22," ","ERROR POR: "&amp;H22-[1]ESF!E22)</f>
        <v xml:space="preserve"> </v>
      </c>
      <c r="N22" s="51"/>
    </row>
    <row r="23" spans="2:16" x14ac:dyDescent="0.2">
      <c r="B23" s="44"/>
      <c r="C23" s="45" t="s">
        <v>20</v>
      </c>
      <c r="D23" s="45"/>
      <c r="E23" s="46">
        <f>SUM('[1]BALANZA COMPROBACION'!I112:I117)</f>
        <v>61222.83</v>
      </c>
      <c r="F23" s="46">
        <f>SUM('[1]BALANZA COMPROBACION'!J112:J117)</f>
        <v>0</v>
      </c>
      <c r="G23" s="46">
        <f>SUM('[1]BALANZA COMPROBACION'!K112:K117)</f>
        <v>0</v>
      </c>
      <c r="H23" s="47">
        <f t="shared" si="0"/>
        <v>61222.83</v>
      </c>
      <c r="I23" s="47">
        <f t="shared" si="1"/>
        <v>0</v>
      </c>
      <c r="J23" s="48"/>
      <c r="K23" s="49"/>
      <c r="M23" s="37" t="str">
        <f>IF(H23=[1]ESF!E23," ","ERROR POR: "&amp;H23-[1]ESF!E23)</f>
        <v xml:space="preserve"> </v>
      </c>
      <c r="N23" s="51"/>
    </row>
    <row r="24" spans="2:16" x14ac:dyDescent="0.2">
      <c r="B24" s="44"/>
      <c r="C24" s="53"/>
      <c r="D24" s="53"/>
      <c r="E24" s="54"/>
      <c r="F24" s="54"/>
      <c r="G24" s="54"/>
      <c r="H24" s="54"/>
      <c r="I24" s="54"/>
      <c r="J24" s="48"/>
      <c r="K24" s="49"/>
      <c r="M24" s="37"/>
      <c r="N24" s="51"/>
    </row>
    <row r="25" spans="2:16" x14ac:dyDescent="0.2">
      <c r="B25" s="38"/>
      <c r="C25" s="39" t="s">
        <v>21</v>
      </c>
      <c r="D25" s="39"/>
      <c r="E25" s="40">
        <f>SUM(E26:E34)</f>
        <v>23087723399.93</v>
      </c>
      <c r="F25" s="40">
        <f>SUM(F26:F34)</f>
        <v>32614442308.93</v>
      </c>
      <c r="G25" s="40">
        <f>SUM(G26:G34)</f>
        <v>5788741418.0499992</v>
      </c>
      <c r="H25" s="40">
        <f>ROUND(E25+F25-G25,2)</f>
        <v>49913424290.809998</v>
      </c>
      <c r="I25" s="40">
        <f>H25-E25</f>
        <v>26825700890.879997</v>
      </c>
      <c r="J25" s="41"/>
      <c r="K25" s="42"/>
      <c r="M25" s="37" t="str">
        <f>IF(H25=[1]ESF!E40," ","ERROR POR: "&amp;H25-[1]ESF!E40)</f>
        <v xml:space="preserve"> </v>
      </c>
      <c r="N25" s="51"/>
    </row>
    <row r="26" spans="2:16" x14ac:dyDescent="0.2">
      <c r="B26" s="44"/>
      <c r="C26" s="45" t="s">
        <v>22</v>
      </c>
      <c r="D26" s="45"/>
      <c r="E26" s="46">
        <f>SUM('[1]BALANZA COMPROBACION'!I124:I141)</f>
        <v>432602671.37</v>
      </c>
      <c r="F26" s="46">
        <f>SUM('[1]BALANZA COMPROBACION'!J124:J141)</f>
        <v>25133304925.02</v>
      </c>
      <c r="G26" s="46">
        <f>SUM('[1]BALANZA COMPROBACION'!K124:K141)</f>
        <v>1367006753.6500001</v>
      </c>
      <c r="H26" s="47">
        <f t="shared" ref="H26:H34" si="2">ROUND(E26+F26-G26,2)</f>
        <v>24198900842.740002</v>
      </c>
      <c r="I26" s="47">
        <f>H26-E26</f>
        <v>23766298171.370003</v>
      </c>
      <c r="J26" s="48"/>
      <c r="K26" s="49"/>
      <c r="M26" s="37" t="str">
        <f>IF(H26=[1]ESF!E30," ","ERROR POR: "&amp;H26-[1]ESF!E30)</f>
        <v xml:space="preserve"> </v>
      </c>
      <c r="N26" s="51"/>
    </row>
    <row r="27" spans="2:16" x14ac:dyDescent="0.2">
      <c r="B27" s="44"/>
      <c r="C27" s="45" t="s">
        <v>23</v>
      </c>
      <c r="D27" s="45"/>
      <c r="E27" s="46">
        <f>SUM('[1]BALANZA COMPROBACION'!I142:I153)</f>
        <v>32397073.960000001</v>
      </c>
      <c r="F27" s="46">
        <f>SUM('[1]BALANZA COMPROBACION'!J142:J153)</f>
        <v>1539449.05</v>
      </c>
      <c r="G27" s="46">
        <f>SUM('[1]BALANZA COMPROBACION'!K142:K153)</f>
        <v>400000</v>
      </c>
      <c r="H27" s="47">
        <f t="shared" si="2"/>
        <v>33536523.010000002</v>
      </c>
      <c r="I27" s="47">
        <f t="shared" ref="I27:I34" si="3">H27-E27</f>
        <v>1139449.0500000007</v>
      </c>
      <c r="J27" s="48"/>
      <c r="K27" s="49"/>
      <c r="M27" s="37" t="str">
        <f>IF(H27=[1]ESF!E31," ","ERROR POR: "&amp;H27-[1]ESF!E31)</f>
        <v xml:space="preserve"> </v>
      </c>
      <c r="N27" s="51"/>
    </row>
    <row r="28" spans="2:16" x14ac:dyDescent="0.2">
      <c r="B28" s="44"/>
      <c r="C28" s="45" t="s">
        <v>24</v>
      </c>
      <c r="D28" s="45"/>
      <c r="E28" s="46">
        <f>SUM('[1]BALANZA COMPROBACION'!I154:I182)</f>
        <v>11557799141.050001</v>
      </c>
      <c r="F28" s="46">
        <f>SUM('[1]BALANZA COMPROBACION'!J154:J182)</f>
        <v>3411652987.6599994</v>
      </c>
      <c r="G28" s="46">
        <f>SUM('[1]BALANZA COMPROBACION'!K154:K182)</f>
        <v>3437471325.9600005</v>
      </c>
      <c r="H28" s="47">
        <f t="shared" si="2"/>
        <v>11531980802.75</v>
      </c>
      <c r="I28" s="47">
        <f t="shared" si="3"/>
        <v>-25818338.300001144</v>
      </c>
      <c r="J28" s="48"/>
      <c r="K28" s="49"/>
      <c r="M28" s="37" t="str">
        <f>IF(H28=[1]ESF!E32," ","ERROR POR: "&amp;H28-[1]ESF!E32)</f>
        <v xml:space="preserve"> </v>
      </c>
      <c r="N28" s="51"/>
    </row>
    <row r="29" spans="2:16" x14ac:dyDescent="0.2">
      <c r="B29" s="44"/>
      <c r="C29" s="45" t="s">
        <v>25</v>
      </c>
      <c r="D29" s="45"/>
      <c r="E29" s="46">
        <f>SUM('[1]BALANZA COMPROBACION'!I183:I218)</f>
        <v>2699718049.2599998</v>
      </c>
      <c r="F29" s="46">
        <f>SUM('[1]BALANZA COMPROBACION'!J183:J218)</f>
        <v>592471729.17999983</v>
      </c>
      <c r="G29" s="46">
        <f>SUM('[1]BALANZA COMPROBACION'!K183:K218)</f>
        <v>125906169.20000003</v>
      </c>
      <c r="H29" s="47">
        <f t="shared" si="2"/>
        <v>3166283609.2399998</v>
      </c>
      <c r="I29" s="47">
        <f t="shared" si="3"/>
        <v>466565559.98000002</v>
      </c>
      <c r="J29" s="48"/>
      <c r="K29" s="49"/>
      <c r="M29" s="37" t="str">
        <f>IF(H29=[1]ESF!E33," ","ERROR POR: "&amp;H29-[1]ESF!E33)</f>
        <v xml:space="preserve"> </v>
      </c>
      <c r="N29" s="51"/>
    </row>
    <row r="30" spans="2:16" x14ac:dyDescent="0.2">
      <c r="B30" s="44"/>
      <c r="C30" s="45" t="s">
        <v>26</v>
      </c>
      <c r="D30" s="45"/>
      <c r="E30" s="46">
        <f>SUM('[1]BALANZA COMPROBACION'!I219:I227)</f>
        <v>207452358.25</v>
      </c>
      <c r="F30" s="46">
        <f>SUM('[1]BALANZA COMPROBACION'!J219:J227)</f>
        <v>48697238.299999997</v>
      </c>
      <c r="G30" s="46">
        <f>SUM('[1]BALANZA COMPROBACION'!K219:K227)</f>
        <v>5089491.1899999995</v>
      </c>
      <c r="H30" s="47">
        <f t="shared" si="2"/>
        <v>251060105.36000001</v>
      </c>
      <c r="I30" s="47">
        <f t="shared" si="3"/>
        <v>43607747.110000014</v>
      </c>
      <c r="J30" s="48"/>
      <c r="K30" s="49"/>
      <c r="M30" s="37" t="str">
        <f>IF(H30=[1]ESF!E34," ","ERROR POR: "&amp;H30-[1]ESF!E34)</f>
        <v xml:space="preserve"> </v>
      </c>
      <c r="N30" s="51"/>
    </row>
    <row r="31" spans="2:16" x14ac:dyDescent="0.2">
      <c r="B31" s="44"/>
      <c r="C31" s="45" t="s">
        <v>27</v>
      </c>
      <c r="D31" s="45"/>
      <c r="E31" s="46">
        <f>SUM('[1]BALANZA COMPROBACION'!I228:I259)</f>
        <v>-595554432.65999997</v>
      </c>
      <c r="F31" s="46">
        <f>SUM('[1]BALANZA COMPROBACION'!J228:J259)</f>
        <v>-8901955.7499999981</v>
      </c>
      <c r="G31" s="46">
        <f>SUM('[1]BALANZA COMPROBACION'!K228:K259)</f>
        <v>246841354.97999999</v>
      </c>
      <c r="H31" s="47">
        <f t="shared" si="2"/>
        <v>-851297743.38999999</v>
      </c>
      <c r="I31" s="47">
        <f t="shared" si="3"/>
        <v>-255743310.73000002</v>
      </c>
      <c r="J31" s="48"/>
      <c r="K31" s="49"/>
      <c r="M31" s="37" t="str">
        <f>IF(H31=[1]ESF!E35," ","ERROR POR: "&amp;H31-[1]ESF!E35)</f>
        <v xml:space="preserve"> </v>
      </c>
      <c r="N31" s="51"/>
    </row>
    <row r="32" spans="2:16" x14ac:dyDescent="0.2">
      <c r="B32" s="44"/>
      <c r="C32" s="45" t="s">
        <v>28</v>
      </c>
      <c r="D32" s="45"/>
      <c r="E32" s="46">
        <f>SUM('[1]BALANZA COMPROBACION'!I260:I269)</f>
        <v>250671</v>
      </c>
      <c r="F32" s="46">
        <f>SUM('[1]BALANZA COMPROBACION'!J260:J269)</f>
        <v>0</v>
      </c>
      <c r="G32" s="46">
        <f>SUM('[1]BALANZA COMPROBACION'!K260:K269)</f>
        <v>219500</v>
      </c>
      <c r="H32" s="47">
        <f t="shared" si="2"/>
        <v>31171</v>
      </c>
      <c r="I32" s="47">
        <f t="shared" si="3"/>
        <v>-219500</v>
      </c>
      <c r="J32" s="48"/>
      <c r="K32" s="49"/>
      <c r="M32" s="37" t="str">
        <f>IF(H32=[1]ESF!E36," ","ERROR POR: "&amp;H32-[1]ESF!E36)</f>
        <v xml:space="preserve"> </v>
      </c>
      <c r="N32" s="51"/>
    </row>
    <row r="33" spans="2:19" x14ac:dyDescent="0.2">
      <c r="B33" s="44"/>
      <c r="C33" s="45" t="s">
        <v>29</v>
      </c>
      <c r="D33" s="45"/>
      <c r="E33" s="46">
        <f>SUM('[1]BALANZA COMPROBACION'!I270:I281)</f>
        <v>0</v>
      </c>
      <c r="F33" s="46">
        <f>SUM('[1]BALANZA COMPROBACION'!J270:J281)</f>
        <v>0</v>
      </c>
      <c r="G33" s="46">
        <f>SUM('[1]BALANZA COMPROBACION'!K270:K281)</f>
        <v>0</v>
      </c>
      <c r="H33" s="47">
        <f t="shared" si="2"/>
        <v>0</v>
      </c>
      <c r="I33" s="47">
        <f t="shared" si="3"/>
        <v>0</v>
      </c>
      <c r="J33" s="48"/>
      <c r="K33" s="49"/>
      <c r="M33" s="37" t="str">
        <f>IF(H33=[1]ESF!E37," ","ERROR POR: "&amp;H33-[1]ESF!E37)</f>
        <v xml:space="preserve"> </v>
      </c>
      <c r="N33" s="51"/>
    </row>
    <row r="34" spans="2:19" x14ac:dyDescent="0.2">
      <c r="B34" s="44"/>
      <c r="C34" s="45" t="s">
        <v>30</v>
      </c>
      <c r="D34" s="45"/>
      <c r="E34" s="46">
        <f>SUM('[1]BALANZA COMPROBACION'!I282:I286)</f>
        <v>8753057867.6999989</v>
      </c>
      <c r="F34" s="46">
        <f>SUM('[1]BALANZA COMPROBACION'!J282:J286)</f>
        <v>3435677935.4699998</v>
      </c>
      <c r="G34" s="46">
        <f>SUM('[1]BALANZA COMPROBACION'!K282:K286)</f>
        <v>605806823.07000005</v>
      </c>
      <c r="H34" s="47">
        <f t="shared" si="2"/>
        <v>11582928980.1</v>
      </c>
      <c r="I34" s="47">
        <f t="shared" si="3"/>
        <v>2829871112.4000015</v>
      </c>
      <c r="J34" s="48"/>
      <c r="K34" s="49"/>
      <c r="M34" s="37" t="str">
        <f>IF(H34=[1]ESF!E38," ","ERROR POR: "&amp;H34-[1]ESF!E38)</f>
        <v xml:space="preserve"> </v>
      </c>
      <c r="N34" s="51"/>
    </row>
    <row r="35" spans="2:19" x14ac:dyDescent="0.2">
      <c r="B35" s="44"/>
      <c r="C35" s="53"/>
      <c r="D35" s="53"/>
      <c r="E35" s="54"/>
      <c r="F35" s="55"/>
      <c r="G35" s="55"/>
      <c r="H35" s="55"/>
      <c r="I35" s="55"/>
      <c r="J35" s="48"/>
      <c r="K35" s="49"/>
      <c r="M35" s="37"/>
    </row>
    <row r="36" spans="2:19" ht="6" customHeight="1" x14ac:dyDescent="0.2">
      <c r="B36" s="56"/>
      <c r="C36" s="57"/>
      <c r="D36" s="57"/>
      <c r="E36" s="57"/>
      <c r="F36" s="57"/>
      <c r="G36" s="57"/>
      <c r="H36" s="57"/>
      <c r="I36" s="57"/>
      <c r="J36" s="58"/>
      <c r="K36" s="59"/>
    </row>
    <row r="37" spans="2:19" ht="15" customHeight="1" x14ac:dyDescent="0.2">
      <c r="B37" s="1"/>
      <c r="C37" s="60"/>
      <c r="D37" s="60"/>
      <c r="E37" s="60"/>
      <c r="F37" s="60"/>
      <c r="G37" s="60"/>
      <c r="H37" s="60"/>
      <c r="I37" s="60"/>
      <c r="J37" s="61"/>
      <c r="K37" s="61"/>
      <c r="L37" s="61"/>
      <c r="M37" s="1"/>
      <c r="N37" s="1"/>
      <c r="O37" s="1"/>
      <c r="P37" s="1"/>
      <c r="Q37" s="1"/>
      <c r="R37" s="1"/>
      <c r="S37" s="1"/>
    </row>
    <row r="38" spans="2:19" ht="15" customHeight="1" x14ac:dyDescent="0.2">
      <c r="B38" s="1"/>
      <c r="C38" s="62"/>
      <c r="D38" s="62"/>
      <c r="E38" s="62"/>
      <c r="F38" s="62"/>
      <c r="G38" s="62"/>
      <c r="H38" s="62"/>
      <c r="I38" s="62"/>
      <c r="J38" s="61"/>
      <c r="K38" s="61"/>
      <c r="L38" s="61"/>
      <c r="M38" s="1"/>
      <c r="N38" s="1"/>
      <c r="O38" s="1"/>
      <c r="P38" s="1"/>
      <c r="Q38" s="1"/>
      <c r="R38" s="1"/>
      <c r="S38" s="1"/>
    </row>
    <row r="39" spans="2:19" ht="15" customHeight="1" x14ac:dyDescent="0.2">
      <c r="B39" s="1"/>
      <c r="C39" s="62"/>
      <c r="D39" s="62"/>
      <c r="E39" s="62"/>
      <c r="F39" s="62"/>
      <c r="G39" s="62"/>
      <c r="H39" s="62"/>
      <c r="I39" s="62"/>
      <c r="J39" s="61"/>
      <c r="K39" s="61"/>
      <c r="L39" s="61"/>
      <c r="M39" s="1"/>
      <c r="N39" s="1"/>
      <c r="O39" s="1"/>
      <c r="P39" s="1"/>
      <c r="Q39" s="1"/>
      <c r="R39" s="1"/>
      <c r="S39" s="1"/>
    </row>
    <row r="40" spans="2:19" ht="9.75" customHeight="1" x14ac:dyDescent="0.2">
      <c r="B40" s="1"/>
      <c r="C40" s="61"/>
      <c r="D40" s="63"/>
      <c r="E40" s="64"/>
      <c r="F40" s="64"/>
      <c r="G40" s="1"/>
      <c r="H40" s="65"/>
      <c r="I40" s="63"/>
      <c r="J40" s="64"/>
      <c r="K40" s="64"/>
      <c r="L40" s="64"/>
      <c r="M40" s="1"/>
      <c r="N40" s="1"/>
      <c r="O40" s="1"/>
      <c r="P40" s="1"/>
      <c r="Q40" s="1"/>
      <c r="R40" s="1"/>
      <c r="S40" s="1"/>
    </row>
    <row r="41" spans="2:19" x14ac:dyDescent="0.2">
      <c r="C41" s="1"/>
      <c r="D41" s="1"/>
      <c r="E41" s="66"/>
      <c r="F41" s="1"/>
      <c r="G41" s="1"/>
      <c r="H41" s="1"/>
    </row>
    <row r="42" spans="2:19" x14ac:dyDescent="0.2">
      <c r="C42" s="1"/>
      <c r="D42" s="1"/>
      <c r="E42" s="66"/>
      <c r="F42" s="1"/>
      <c r="G42" s="1"/>
      <c r="H42" s="1"/>
    </row>
  </sheetData>
  <sheetProtection selectLockedCells="1"/>
  <mergeCells count="31">
    <mergeCell ref="C37:I37"/>
    <mergeCell ref="C30:D30"/>
    <mergeCell ref="C31:D31"/>
    <mergeCell ref="C32:D32"/>
    <mergeCell ref="C33:D33"/>
    <mergeCell ref="C34:D34"/>
    <mergeCell ref="B36:J36"/>
    <mergeCell ref="C23:D23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B9:J9"/>
    <mergeCell ref="C10:D11"/>
    <mergeCell ref="B12:J12"/>
    <mergeCell ref="B13:J13"/>
    <mergeCell ref="C14:D14"/>
    <mergeCell ref="C16:D16"/>
    <mergeCell ref="C2:I2"/>
    <mergeCell ref="C3:J3"/>
    <mergeCell ref="C4:J4"/>
    <mergeCell ref="C5:J5"/>
    <mergeCell ref="D7:J7"/>
    <mergeCell ref="B8:J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Flores Munguia, Hugo Israel</cp:lastModifiedBy>
  <dcterms:created xsi:type="dcterms:W3CDTF">2019-02-23T22:44:30Z</dcterms:created>
  <dcterms:modified xsi:type="dcterms:W3CDTF">2019-02-23T22:45:19Z</dcterms:modified>
</cp:coreProperties>
</file>